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O TAV\COSTI FINANZIAMENTI IMMOBILIZZAZIONI\"/>
    </mc:Choice>
  </mc:AlternateContent>
  <xr:revisionPtr revIDLastSave="0" documentId="8_{41AFCD91-CF63-4C48-98C3-27F6D0F13537}" xr6:coauthVersionLast="47" xr6:coauthVersionMax="47" xr10:uidLastSave="{00000000-0000-0000-0000-000000000000}"/>
  <bookViews>
    <workbookView xWindow="-110" yWindow="-110" windowWidth="19420" windowHeight="10420" xr2:uid="{04832D71-E259-416B-9D29-FA617F7EEDC9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D10" i="1"/>
  <c r="J10" i="1" s="1"/>
  <c r="I10" i="1" l="1"/>
  <c r="G12" i="1" l="1"/>
  <c r="D12" i="1"/>
  <c r="J8" i="1"/>
  <c r="I8" i="1"/>
  <c r="G8" i="1"/>
  <c r="J7" i="1"/>
  <c r="I7" i="1"/>
  <c r="G7" i="1"/>
  <c r="J6" i="1"/>
  <c r="F6" i="1"/>
  <c r="G6" i="1" l="1"/>
  <c r="I12" i="1"/>
  <c r="I6" i="1"/>
  <c r="J12" i="1"/>
  <c r="G9" i="1"/>
  <c r="D9" i="1"/>
  <c r="F13" i="1"/>
  <c r="G13" i="1" s="1"/>
  <c r="D11" i="1"/>
  <c r="I11" i="1" s="1"/>
  <c r="G11" i="1"/>
  <c r="I9" i="1" l="1"/>
  <c r="J9" i="1"/>
  <c r="J11" i="1"/>
  <c r="D13" i="1"/>
  <c r="J13" i="1" s="1"/>
  <c r="I1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Pablo Maqroll</author>
  </authors>
  <commentList>
    <comment ref="H5" authorId="0" shapeId="0" xr:uid="{38B83B8E-4B48-4F92-BC45-398B2C552ACE}">
      <text>
        <r>
          <rPr>
            <b/>
            <sz val="9"/>
            <color indexed="81"/>
            <rFont val="Tahoma"/>
            <charset val="1"/>
          </rPr>
          <t>Pablo Maqroll:</t>
        </r>
        <r>
          <rPr>
            <sz val="9"/>
            <color indexed="81"/>
            <rFont val="Tahoma"/>
            <charset val="1"/>
          </rPr>
          <t xml:space="preserve">
a fronte del finaziamento UE indicato bella colonna (c)</t>
        </r>
      </text>
    </comment>
    <comment ref="D6" authorId="0" shapeId="0" xr:uid="{33305C9B-8692-4543-8685-A4467725B227}">
      <text>
        <r>
          <rPr>
            <sz val="9"/>
            <color indexed="81"/>
            <rFont val="Tahoma"/>
            <family val="2"/>
          </rPr>
          <t>Importo ex Bilancio TELT 2023</t>
        </r>
      </text>
    </comment>
    <comment ref="F6" authorId="0" shapeId="0" xr:uid="{4BA0E739-26B2-41DB-AAF9-58B5530B13C1}">
      <text>
        <r>
          <rPr>
            <b/>
            <sz val="9"/>
            <color indexed="81"/>
            <rFont val="Tahoma"/>
            <family val="2"/>
          </rPr>
          <t>Lavori eseguiti Importi esatti da verificare nei Bilanci LTF introvabilii</t>
        </r>
      </text>
    </comment>
    <comment ref="D7" authorId="0" shapeId="0" xr:uid="{8EBD1261-F5B4-4F2F-A060-8413EFDCC8D8}">
      <text>
        <r>
          <rPr>
            <sz val="9"/>
            <color indexed="81"/>
            <rFont val="Tahoma"/>
            <family val="2"/>
          </rPr>
          <t>Importo ex Bilancio TELT 2023 pag. 19</t>
        </r>
      </text>
    </comment>
    <comment ref="F7" authorId="0" shapeId="0" xr:uid="{CE941D8E-04B4-4229-AFD6-540FB277A248}">
      <text>
        <r>
          <rPr>
            <b/>
            <sz val="9"/>
            <color indexed="81"/>
            <rFont val="Tahoma"/>
            <family val="2"/>
          </rPr>
          <t>Lavori eseguiti Importi esatti da verificare nei Bilanci LTF introvabilii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" authorId="0" shapeId="0" xr:uid="{56BCA865-8C2A-4560-9E6E-5BDF327CA988}">
      <text>
        <r>
          <rPr>
            <sz val="9"/>
            <color indexed="81"/>
            <rFont val="Tahoma"/>
            <family val="2"/>
          </rPr>
          <t>Grant Agreement 2015-2019 prorogato due volte fino al 29.2.2024</t>
        </r>
      </text>
    </comment>
    <comment ref="E8" authorId="0" shapeId="0" xr:uid="{CBD85858-714E-421C-A95A-F728C2C0CC7B}">
      <text>
        <r>
          <rPr>
            <b/>
            <sz val="9"/>
            <color indexed="81"/>
            <rFont val="Tahoma"/>
            <family val="2"/>
          </rPr>
          <t>Lavori svolti fino al 29 febbraio 2024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0" shapeId="0" xr:uid="{B42C13AD-D6B4-4A98-AF11-59EAED451209}">
      <text>
        <r>
          <rPr>
            <b/>
            <sz val="9"/>
            <color indexed="81"/>
            <rFont val="Tahoma"/>
            <family val="2"/>
          </rPr>
          <t>Lavori eseguiti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" authorId="0" shapeId="0" xr:uid="{2E0DD80C-734C-4BFC-9DEC-3861A2790558}">
      <text>
        <r>
          <rPr>
            <sz val="9"/>
            <color indexed="81"/>
            <rFont val="Tahoma"/>
            <family val="2"/>
          </rPr>
          <t>Importo ex  Grant Agreement AVIBUS pag. 113
https://www.presidioeuropa.net/blog/wp-content/uploads/2020/05/Grant-Agreement_Project-101122755-%E2%80%93-22-EU-TG-RE-AVIBUS-TELT-2_20231013.pdf</t>
        </r>
      </text>
    </comment>
    <comment ref="E9" authorId="0" shapeId="0" xr:uid="{5E43F3F0-CBDC-47D3-8FC9-BDD065DF0CAA}">
      <text>
        <r>
          <rPr>
            <b/>
            <sz val="9"/>
            <color indexed="81"/>
            <rFont val="Tahoma"/>
            <family val="2"/>
          </rPr>
          <t>Lavori in corso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 xr:uid="{5895EA9E-8833-4B88-8712-4F197444C4A8}">
      <text>
        <r>
          <rPr>
            <b/>
            <sz val="9"/>
            <color indexed="81"/>
            <rFont val="Tahoma"/>
            <family val="2"/>
          </rPr>
          <t>Importo dei Lavori in corso di TELT indicato nel Grant Agreement AVIBUS paag.113</t>
        </r>
      </text>
    </comment>
    <comment ref="D10" authorId="0" shapeId="0" xr:uid="{AE00E214-996C-44C3-91F1-A347EE4A91AC}">
      <text>
        <r>
          <rPr>
            <sz val="9"/>
            <color indexed="81"/>
            <rFont val="Tahoma"/>
            <family val="2"/>
          </rPr>
          <t xml:space="preserve">Importo ex  Grant Agreement AVIBUS pag. 113
https://www.presidioeuropa.net/blog/wp-content/uploads/2020/05/Grant-Agreement_Project-101122755-%E2%80%93-22-EU-TG-RE-AVIBUS-TELT-2_20231013.pdf
</t>
        </r>
      </text>
    </comment>
    <comment ref="F10" authorId="0" shapeId="0" xr:uid="{B0D6C44D-C51B-46D0-A097-99744E02958E}">
      <text>
        <r>
          <rPr>
            <b/>
            <sz val="9"/>
            <color indexed="81"/>
            <rFont val="Tahoma"/>
            <family val="2"/>
          </rPr>
          <t>Importo dei Lavori da eseguire da TELT indicato nel Grant Agreement AVIBUS paag.113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1" authorId="0" shapeId="0" xr:uid="{C925040E-721A-4EDC-A8E5-90919EC0E903}">
      <text>
        <r>
          <rPr>
            <sz val="9"/>
            <color indexed="81"/>
            <rFont val="Tahoma"/>
            <family val="2"/>
          </rPr>
          <t>Ex Grant Agreement da firmare a fine 2024</t>
        </r>
      </text>
    </comment>
    <comment ref="F11" authorId="0" shapeId="0" xr:uid="{0B73D0FF-5059-4B1E-B682-01BC5FE82460}">
      <text>
        <r>
          <rPr>
            <sz val="9"/>
            <color indexed="81"/>
            <rFont val="Tahoma"/>
            <family val="2"/>
          </rPr>
          <t>Lavori da eseguire a partire dal 2025</t>
        </r>
      </text>
    </comment>
    <comment ref="D12" authorId="0" shapeId="0" xr:uid="{F4F9FE1F-4713-4502-B33F-50B094D986F0}">
      <text>
        <r>
          <rPr>
            <b/>
            <sz val="9"/>
            <color indexed="81"/>
            <rFont val="Tahoma"/>
            <family val="2"/>
          </rPr>
          <t xml:space="preserve">Importo atteso del finanziamento UE (CINEA) via CEF3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2" authorId="0" shapeId="0" xr:uid="{87F5DD92-82E0-4DAC-9678-41984E6DFB6B}">
      <text>
        <r>
          <rPr>
            <b/>
            <sz val="9"/>
            <color indexed="81"/>
            <rFont val="Tahoma"/>
            <family val="2"/>
          </rPr>
          <t>L'Ipotesi di TELT pone l'inaugurazione della galleria entro la fine del 2033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2" authorId="0" shapeId="0" xr:uid="{B33C808F-BDA3-49B4-8B62-8183AA9AE97E}">
      <text>
        <r>
          <rPr>
            <sz val="9"/>
            <color indexed="81"/>
            <rFont val="Tahoma"/>
            <family val="2"/>
          </rPr>
          <t>Lavori da eseguire a partire dal 2029</t>
        </r>
      </text>
    </comment>
    <comment ref="F13" authorId="0" shapeId="0" xr:uid="{393535A8-06B2-4A27-839F-D59C1944204B}">
      <text>
        <r>
          <rPr>
            <b/>
            <sz val="9"/>
            <color indexed="81"/>
            <rFont val="Tahoma"/>
            <family val="2"/>
          </rPr>
          <t>Comunicato TELT</t>
        </r>
        <r>
          <rPr>
            <sz val="9"/>
            <color indexed="81"/>
            <rFont val="Tahoma"/>
            <family val="2"/>
          </rPr>
          <t xml:space="preserve">
Importo ex Comunicato Stampa TELT 26 luglio 2024 https://www.telt.eu/wp-content/uploads/2024/07/TELT_nota-stampa_allineamento-costi_ITA_26_07_2024_def.pdf
</t>
        </r>
      </text>
    </comment>
    <comment ref="H13" authorId="0" shapeId="0" xr:uid="{3D78490D-5E34-4C25-A640-1E0F244FA143}">
      <text>
        <r>
          <rPr>
            <b/>
            <sz val="9"/>
            <color indexed="81"/>
            <rFont val="Tahoma"/>
            <charset val="1"/>
          </rPr>
          <t>Pablo Maqroll:</t>
        </r>
        <r>
          <rPr>
            <sz val="9"/>
            <color indexed="81"/>
            <rFont val="Tahoma"/>
            <charset val="1"/>
          </rPr>
          <t xml:space="preserve">
Numero di anni nell'ipotesi che i primi studi e lavori finanziati dalla UE sono stati iniziati nel 2001</t>
        </r>
      </text>
    </comment>
  </commentList>
</comments>
</file>

<file path=xl/sharedStrings.xml><?xml version="1.0" encoding="utf-8"?>
<sst xmlns="http://schemas.openxmlformats.org/spreadsheetml/2006/main" count="34" uniqueCount="33">
  <si>
    <t>Progetto TEN-T Torino -Lione</t>
  </si>
  <si>
    <t>a</t>
  </si>
  <si>
    <t>b</t>
  </si>
  <si>
    <t>c</t>
  </si>
  <si>
    <t>d</t>
  </si>
  <si>
    <t>e</t>
  </si>
  <si>
    <t>f</t>
  </si>
  <si>
    <t>g</t>
  </si>
  <si>
    <t>h</t>
  </si>
  <si>
    <t>settennati QFP</t>
  </si>
  <si>
    <t>importo sovvenzione UE/CEF</t>
  </si>
  <si>
    <t>anni di esecuzione dei lavori</t>
  </si>
  <si>
    <t>importo studi &amp; lavori</t>
  </si>
  <si>
    <t>importo medio annuo studi e lavori - d/f</t>
  </si>
  <si>
    <t>n. anni di lavoro</t>
  </si>
  <si>
    <t>tasso medio sovvenzione UE  b/d</t>
  </si>
  <si>
    <t>2001 - 2006</t>
  </si>
  <si>
    <t>2007 - 2013</t>
  </si>
  <si>
    <t>2007 - 2014</t>
  </si>
  <si>
    <t>2014 - 2020</t>
  </si>
  <si>
    <t>2015 - 2024</t>
  </si>
  <si>
    <t>2021 -2027</t>
  </si>
  <si>
    <t>2025 - 2028</t>
  </si>
  <si>
    <t>2028 - 2034</t>
  </si>
  <si>
    <t>2029 - 2033</t>
  </si>
  <si>
    <t>TOTALI</t>
  </si>
  <si>
    <t>2001 - 2033</t>
  </si>
  <si>
    <t>importo medio annuo sovvenzione UE  b/f</t>
  </si>
  <si>
    <t>2026 - 2027</t>
  </si>
  <si>
    <t>2024 - 2025</t>
  </si>
  <si>
    <r>
      <rPr>
        <b/>
        <i/>
        <sz val="10"/>
        <color theme="1"/>
        <rFont val="Calibri"/>
        <family val="2"/>
        <scheme val="minor"/>
      </rPr>
      <t>nota:</t>
    </r>
    <r>
      <rPr>
        <i/>
        <sz val="10"/>
        <color theme="1"/>
        <rFont val="Calibri"/>
        <family val="2"/>
        <scheme val="minor"/>
      </rPr>
      <t xml:space="preserve"> segnaliamo che vi è uno scostamento dell'importo tra i lavori svolti indicati (colonna d) e il totale delle immobilizzazioni indicate nel Bilancio TELT 2023</t>
    </r>
  </si>
  <si>
    <t>Questa tabella verrà aggiornata entro la fine del 2025.</t>
  </si>
  <si>
    <t>di € 39.011.477 (0,35% dei costi) che per impossibilità di accesso a documenti ufficiali di TELT/CINEA, e quindi di verifica, non è stato posssibile identificare.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</si>
</sst>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004F88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0" xfId="0" applyFill="1"/>
    <xf numFmtId="4" fontId="0" fillId="2" borderId="15" xfId="0" applyNumberForma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4" fontId="6" fillId="3" borderId="2" xfId="0" applyNumberFormat="1" applyFont="1" applyFill="1" applyBorder="1" applyAlignment="1">
      <alignment horizontal="center"/>
    </xf>
    <xf numFmtId="4" fontId="6" fillId="3" borderId="3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10" fontId="6" fillId="3" borderId="2" xfId="0" applyNumberFormat="1" applyFon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4" fontId="0" fillId="2" borderId="13" xfId="0" applyNumberFormat="1" applyFill="1" applyBorder="1" applyAlignment="1">
      <alignment horizontal="center" vertical="center"/>
    </xf>
    <xf numFmtId="4" fontId="0" fillId="0" borderId="0" xfId="0" applyNumberFormat="1"/>
    <xf numFmtId="3" fontId="5" fillId="2" borderId="13" xfId="0" applyNumberFormat="1" applyFont="1" applyFill="1" applyBorder="1" applyAlignment="1">
      <alignment horizontal="center"/>
    </xf>
    <xf numFmtId="4" fontId="0" fillId="2" borderId="13" xfId="0" applyNumberFormat="1" applyFill="1" applyBorder="1" applyAlignment="1">
      <alignment horizontal="center"/>
    </xf>
    <xf numFmtId="3" fontId="0" fillId="0" borderId="0" xfId="0" applyNumberFormat="1"/>
    <xf numFmtId="0" fontId="0" fillId="2" borderId="10" xfId="0" applyFill="1" applyBorder="1" applyAlignment="1">
      <alignment horizontal="center" vertical="center"/>
    </xf>
    <xf numFmtId="0" fontId="1" fillId="0" borderId="0" xfId="0" applyFont="1"/>
    <xf numFmtId="4" fontId="1" fillId="0" borderId="0" xfId="0" applyNumberFormat="1" applyFont="1"/>
    <xf numFmtId="0" fontId="9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4" fontId="0" fillId="2" borderId="5" xfId="0" applyNumberFormat="1" applyFill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 wrapText="1"/>
    </xf>
    <xf numFmtId="4" fontId="0" fillId="2" borderId="5" xfId="0" applyNumberFormat="1" applyFill="1" applyBorder="1" applyAlignment="1">
      <alignment horizontal="center" vertical="center" wrapText="1"/>
    </xf>
    <xf numFmtId="4" fontId="0" fillId="2" borderId="6" xfId="0" applyNumberFormat="1" applyFill="1" applyBorder="1" applyAlignment="1">
      <alignment horizontal="center" vertical="center"/>
    </xf>
    <xf numFmtId="10" fontId="4" fillId="2" borderId="5" xfId="0" applyNumberFormat="1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4" fontId="0" fillId="2" borderId="8" xfId="0" applyNumberFormat="1" applyFill="1" applyBorder="1" applyAlignment="1">
      <alignment horizontal="center" vertical="center" wrapText="1"/>
    </xf>
    <xf numFmtId="49" fontId="0" fillId="2" borderId="9" xfId="0" applyNumberFormat="1" applyFill="1" applyBorder="1" applyAlignment="1">
      <alignment horizontal="center" vertical="center"/>
    </xf>
    <xf numFmtId="4" fontId="0" fillId="2" borderId="9" xfId="0" applyNumberFormat="1" applyFill="1" applyBorder="1" applyAlignment="1">
      <alignment horizontal="center" vertical="center"/>
    </xf>
    <xf numFmtId="10" fontId="4" fillId="2" borderId="10" xfId="0" applyNumberFormat="1" applyFont="1" applyFill="1" applyBorder="1" applyAlignment="1">
      <alignment horizontal="center" vertical="center" wrapText="1"/>
    </xf>
    <xf numFmtId="4" fontId="0" fillId="2" borderId="10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49" fontId="0" fillId="2" borderId="10" xfId="0" applyNumberFormat="1" applyFill="1" applyBorder="1" applyAlignment="1">
      <alignment horizontal="center" vertical="center"/>
    </xf>
    <xf numFmtId="4" fontId="0" fillId="2" borderId="12" xfId="0" applyNumberFormat="1" applyFill="1" applyBorder="1" applyAlignment="1">
      <alignment horizontal="center" vertical="center"/>
    </xf>
    <xf numFmtId="4" fontId="0" fillId="2" borderId="14" xfId="0" applyNumberForma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 wrapText="1"/>
    </xf>
    <xf numFmtId="4" fontId="0" fillId="2" borderId="16" xfId="0" applyNumberFormat="1" applyFill="1" applyBorder="1" applyAlignment="1">
      <alignment horizontal="center" vertical="center"/>
    </xf>
    <xf numFmtId="49" fontId="0" fillId="2" borderId="16" xfId="0" applyNumberFormat="1" applyFill="1" applyBorder="1" applyAlignment="1">
      <alignment horizontal="center" vertical="center"/>
    </xf>
    <xf numFmtId="4" fontId="0" fillId="2" borderId="17" xfId="0" applyNumberForma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22" xfId="0" applyFill="1" applyBorder="1"/>
    <xf numFmtId="0" fontId="0" fillId="2" borderId="21" xfId="0" applyFill="1" applyBorder="1"/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0" fontId="0" fillId="2" borderId="5" xfId="0" applyFill="1" applyBorder="1" applyAlignment="1">
      <alignment horizontal="center" vertical="center" wrapText="1"/>
    </xf>
    <xf numFmtId="10" fontId="4" fillId="2" borderId="15" xfId="0" applyNumberFormat="1" applyFont="1" applyFill="1" applyBorder="1" applyAlignment="1">
      <alignment horizontal="center" vertical="center"/>
    </xf>
    <xf numFmtId="4" fontId="6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0" fontId="6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left" vertical="center"/>
    </xf>
    <xf numFmtId="0" fontId="10" fillId="2" borderId="24" xfId="0" applyFont="1" applyFill="1" applyBorder="1" applyAlignment="1">
      <alignment horizontal="left" vertical="center"/>
    </xf>
    <xf numFmtId="0" fontId="1" fillId="2" borderId="0" xfId="0" applyFont="1" applyFill="1"/>
    <xf numFmtId="0" fontId="2" fillId="2" borderId="0" xfId="0" applyFont="1" applyFill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E17A1-8E33-42C4-B7CF-0EED5EF5B863}">
  <dimension ref="A1:L21"/>
  <sheetViews>
    <sheetView tabSelected="1" topLeftCell="A4" workbookViewId="0">
      <selection activeCell="N15" sqref="N15"/>
    </sheetView>
  </sheetViews>
  <sheetFormatPr defaultRowHeight="14.5" x14ac:dyDescent="0.35"/>
  <cols>
    <col min="1" max="1" width="1.453125" customWidth="1"/>
    <col min="2" max="2" width="1.1796875" customWidth="1"/>
    <col min="3" max="3" width="13.6328125" customWidth="1"/>
    <col min="4" max="4" width="19.453125" customWidth="1"/>
    <col min="5" max="5" width="12.7265625" customWidth="1"/>
    <col min="6" max="6" width="20.453125" customWidth="1"/>
    <col min="7" max="7" width="17.7265625" customWidth="1"/>
    <col min="9" max="9" width="11.453125" customWidth="1"/>
    <col min="10" max="10" width="19.08984375" customWidth="1"/>
    <col min="11" max="11" width="1.36328125" customWidth="1"/>
    <col min="12" max="12" width="2.1796875" customWidth="1"/>
  </cols>
  <sheetData>
    <row r="1" spans="1:12" ht="10.5" customHeight="1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7" customHeight="1" thickTop="1" x14ac:dyDescent="0.35">
      <c r="A2" s="1"/>
      <c r="B2" s="43"/>
      <c r="C2" s="44"/>
      <c r="D2" s="44"/>
      <c r="E2" s="44"/>
      <c r="F2" s="44"/>
      <c r="G2" s="44"/>
      <c r="H2" s="44"/>
      <c r="I2" s="44"/>
      <c r="J2" s="44"/>
      <c r="K2" s="45"/>
      <c r="L2" s="1"/>
    </row>
    <row r="3" spans="1:12" ht="15" customHeight="1" x14ac:dyDescent="0.35">
      <c r="A3" s="1"/>
      <c r="B3" s="47"/>
      <c r="C3" s="59" t="s">
        <v>0</v>
      </c>
      <c r="D3" s="59"/>
      <c r="E3" s="59"/>
      <c r="F3" s="59"/>
      <c r="G3" s="59"/>
      <c r="H3" s="59"/>
      <c r="I3" s="59"/>
      <c r="J3" s="59"/>
      <c r="K3" s="60"/>
      <c r="L3" s="1"/>
    </row>
    <row r="4" spans="1:12" ht="15" thickBot="1" x14ac:dyDescent="0.4">
      <c r="A4" s="1"/>
      <c r="B4" s="47"/>
      <c r="C4" s="42" t="s">
        <v>1</v>
      </c>
      <c r="D4" s="42" t="s">
        <v>2</v>
      </c>
      <c r="E4" s="42" t="s">
        <v>3</v>
      </c>
      <c r="F4" s="42" t="s">
        <v>4</v>
      </c>
      <c r="G4" s="42" t="s">
        <v>5</v>
      </c>
      <c r="H4" s="42" t="s">
        <v>6</v>
      </c>
      <c r="I4" s="42" t="s">
        <v>7</v>
      </c>
      <c r="J4" s="42" t="s">
        <v>8</v>
      </c>
      <c r="K4" s="46"/>
      <c r="L4" s="1"/>
    </row>
    <row r="5" spans="1:12" ht="44" thickBot="1" x14ac:dyDescent="0.4">
      <c r="A5" s="1"/>
      <c r="B5" s="47"/>
      <c r="C5" s="18" t="s">
        <v>9</v>
      </c>
      <c r="D5" s="19" t="s">
        <v>10</v>
      </c>
      <c r="E5" s="19" t="s">
        <v>11</v>
      </c>
      <c r="F5" s="19" t="s">
        <v>12</v>
      </c>
      <c r="G5" s="20" t="s">
        <v>13</v>
      </c>
      <c r="H5" s="18" t="s">
        <v>14</v>
      </c>
      <c r="I5" s="19" t="s">
        <v>15</v>
      </c>
      <c r="J5" s="19" t="s">
        <v>27</v>
      </c>
      <c r="K5" s="46"/>
      <c r="L5" s="1"/>
    </row>
    <row r="6" spans="1:12" x14ac:dyDescent="0.35">
      <c r="A6" s="1"/>
      <c r="B6" s="47"/>
      <c r="C6" s="21" t="s">
        <v>16</v>
      </c>
      <c r="D6" s="22">
        <v>174940000</v>
      </c>
      <c r="E6" s="23" t="s">
        <v>16</v>
      </c>
      <c r="F6" s="24">
        <f>+D6*2</f>
        <v>349880000</v>
      </c>
      <c r="G6" s="25">
        <f t="shared" ref="G6:G13" si="0">+F6/H6</f>
        <v>58313333.333333336</v>
      </c>
      <c r="H6" s="51">
        <v>6</v>
      </c>
      <c r="I6" s="26">
        <f>+D6/F6</f>
        <v>0.5</v>
      </c>
      <c r="J6" s="22">
        <f>+D6/H6</f>
        <v>29156666.666666668</v>
      </c>
      <c r="K6" s="46"/>
      <c r="L6" s="1"/>
    </row>
    <row r="7" spans="1:12" x14ac:dyDescent="0.35">
      <c r="A7" s="1"/>
      <c r="B7" s="47"/>
      <c r="C7" s="27" t="s">
        <v>17</v>
      </c>
      <c r="D7" s="28">
        <v>235620000</v>
      </c>
      <c r="E7" s="29" t="s">
        <v>18</v>
      </c>
      <c r="F7" s="30">
        <v>489000000</v>
      </c>
      <c r="G7" s="25">
        <f t="shared" si="0"/>
        <v>69857142.857142851</v>
      </c>
      <c r="H7" s="14">
        <v>7</v>
      </c>
      <c r="I7" s="31">
        <f t="shared" ref="I7:I11" si="1">+D7/F7</f>
        <v>0.48184049079754604</v>
      </c>
      <c r="J7" s="32">
        <f>+D7/H7</f>
        <v>33660000</v>
      </c>
      <c r="K7" s="46"/>
      <c r="L7" s="1"/>
    </row>
    <row r="8" spans="1:12" x14ac:dyDescent="0.35">
      <c r="A8" s="1"/>
      <c r="B8" s="47"/>
      <c r="C8" s="33" t="s">
        <v>19</v>
      </c>
      <c r="D8" s="32">
        <v>813781700</v>
      </c>
      <c r="E8" s="34" t="s">
        <v>20</v>
      </c>
      <c r="F8" s="32">
        <v>1915054250</v>
      </c>
      <c r="G8" s="35">
        <f t="shared" si="0"/>
        <v>239381781.25</v>
      </c>
      <c r="H8" s="14">
        <v>8</v>
      </c>
      <c r="I8" s="31">
        <f t="shared" si="1"/>
        <v>0.42493924127736854</v>
      </c>
      <c r="J8" s="32">
        <f t="shared" ref="J8:J13" si="2">+D8/H8</f>
        <v>101722712.5</v>
      </c>
      <c r="K8" s="46"/>
      <c r="L8" s="1"/>
    </row>
    <row r="9" spans="1:12" x14ac:dyDescent="0.35">
      <c r="A9" s="1"/>
      <c r="B9" s="47"/>
      <c r="C9" s="61" t="s">
        <v>21</v>
      </c>
      <c r="D9" s="11">
        <f>+F9/2</f>
        <v>14175000</v>
      </c>
      <c r="E9" s="8" t="s">
        <v>29</v>
      </c>
      <c r="F9" s="12">
        <v>28350000</v>
      </c>
      <c r="G9" s="35">
        <f t="shared" si="0"/>
        <v>14175000</v>
      </c>
      <c r="H9" s="14">
        <v>2</v>
      </c>
      <c r="I9" s="31">
        <f t="shared" si="1"/>
        <v>0.5</v>
      </c>
      <c r="J9" s="32">
        <f t="shared" si="2"/>
        <v>7087500</v>
      </c>
      <c r="K9" s="46"/>
      <c r="L9" s="1"/>
    </row>
    <row r="10" spans="1:12" x14ac:dyDescent="0.35">
      <c r="A10" s="1"/>
      <c r="B10" s="47"/>
      <c r="C10" s="62"/>
      <c r="D10" s="11">
        <f>+F10/2</f>
        <v>26325000</v>
      </c>
      <c r="E10" s="8" t="s">
        <v>28</v>
      </c>
      <c r="F10" s="12">
        <v>52650000</v>
      </c>
      <c r="G10" s="35">
        <f t="shared" si="0"/>
        <v>26325000</v>
      </c>
      <c r="H10" s="14">
        <v>2</v>
      </c>
      <c r="I10" s="31">
        <f t="shared" si="1"/>
        <v>0.5</v>
      </c>
      <c r="J10" s="32">
        <f t="shared" si="2"/>
        <v>13162500</v>
      </c>
      <c r="K10" s="46"/>
      <c r="L10" s="1"/>
    </row>
    <row r="11" spans="1:12" x14ac:dyDescent="0.35">
      <c r="A11" s="1"/>
      <c r="B11" s="47"/>
      <c r="C11" s="62"/>
      <c r="D11" s="32">
        <f>+F11/2</f>
        <v>700000000</v>
      </c>
      <c r="E11" s="8" t="s">
        <v>22</v>
      </c>
      <c r="F11" s="9">
        <v>1400000000</v>
      </c>
      <c r="G11" s="36">
        <f t="shared" si="0"/>
        <v>350000000</v>
      </c>
      <c r="H11" s="14">
        <v>4</v>
      </c>
      <c r="I11" s="31">
        <f t="shared" si="1"/>
        <v>0.5</v>
      </c>
      <c r="J11" s="32">
        <f t="shared" si="2"/>
        <v>175000000</v>
      </c>
      <c r="K11" s="46"/>
      <c r="L11" s="1"/>
    </row>
    <row r="12" spans="1:12" ht="15" thickBot="1" x14ac:dyDescent="0.4">
      <c r="A12" s="1"/>
      <c r="B12" s="47"/>
      <c r="C12" s="37" t="s">
        <v>23</v>
      </c>
      <c r="D12" s="38">
        <f>+F12*50%</f>
        <v>3432532875</v>
      </c>
      <c r="E12" s="39" t="s">
        <v>24</v>
      </c>
      <c r="F12" s="38">
        <v>6865065750</v>
      </c>
      <c r="G12" s="40">
        <f t="shared" si="0"/>
        <v>1373013150</v>
      </c>
      <c r="H12" s="41">
        <v>5</v>
      </c>
      <c r="I12" s="52">
        <f>+D12/F12</f>
        <v>0.5</v>
      </c>
      <c r="J12" s="2">
        <f t="shared" si="2"/>
        <v>686506575</v>
      </c>
      <c r="K12" s="46"/>
      <c r="L12" s="1"/>
    </row>
    <row r="13" spans="1:12" ht="19" thickBot="1" x14ac:dyDescent="0.5">
      <c r="A13" s="1"/>
      <c r="B13" s="47"/>
      <c r="C13" s="3" t="s">
        <v>25</v>
      </c>
      <c r="D13" s="4">
        <f>SUM(D6:D12)</f>
        <v>5397374575</v>
      </c>
      <c r="E13" s="6" t="s">
        <v>26</v>
      </c>
      <c r="F13" s="4">
        <f>SUM(F6:F12)</f>
        <v>11100000000</v>
      </c>
      <c r="G13" s="5">
        <f t="shared" si="0"/>
        <v>346875000</v>
      </c>
      <c r="H13" s="3">
        <v>32</v>
      </c>
      <c r="I13" s="7">
        <f>+D13/F13</f>
        <v>0.4862499617117117</v>
      </c>
      <c r="J13" s="4">
        <f t="shared" si="2"/>
        <v>168667955.46875</v>
      </c>
      <c r="K13" s="46"/>
      <c r="L13" s="1"/>
    </row>
    <row r="14" spans="1:12" ht="18.5" x14ac:dyDescent="0.45">
      <c r="A14" s="1"/>
      <c r="B14" s="47"/>
      <c r="C14" s="56" t="s">
        <v>30</v>
      </c>
      <c r="D14" s="53"/>
      <c r="E14" s="54"/>
      <c r="F14" s="53"/>
      <c r="G14" s="53"/>
      <c r="H14" s="54"/>
      <c r="I14" s="55"/>
      <c r="J14" s="53"/>
      <c r="K14" s="46"/>
      <c r="L14" s="1"/>
    </row>
    <row r="15" spans="1:12" x14ac:dyDescent="0.35">
      <c r="A15" s="1"/>
      <c r="B15" s="47"/>
      <c r="C15" s="56" t="s">
        <v>32</v>
      </c>
      <c r="D15" s="1"/>
      <c r="E15" s="1"/>
      <c r="F15" s="1"/>
      <c r="G15" s="1"/>
      <c r="H15" s="1"/>
      <c r="I15" s="1"/>
      <c r="J15" s="1"/>
      <c r="K15" s="46"/>
      <c r="L15" s="1"/>
    </row>
    <row r="16" spans="1:12" ht="19.5" customHeight="1" thickBot="1" x14ac:dyDescent="0.4">
      <c r="A16" s="1"/>
      <c r="B16" s="48"/>
      <c r="C16" s="57" t="s">
        <v>31</v>
      </c>
      <c r="D16" s="49"/>
      <c r="E16" s="49"/>
      <c r="F16" s="49"/>
      <c r="G16" s="49"/>
      <c r="H16" s="49"/>
      <c r="I16" s="49"/>
      <c r="J16" s="49"/>
      <c r="K16" s="50"/>
      <c r="L16" s="1"/>
    </row>
    <row r="17" spans="1:12" ht="15" thickTop="1" x14ac:dyDescent="0.35">
      <c r="A17" s="1"/>
      <c r="B17" s="1"/>
      <c r="C17" s="1"/>
      <c r="D17" s="1"/>
      <c r="E17" s="1"/>
      <c r="F17" s="1"/>
      <c r="G17" s="1"/>
      <c r="H17" s="1"/>
      <c r="I17" s="58"/>
      <c r="J17" s="58"/>
      <c r="K17" s="1"/>
      <c r="L17" s="1"/>
    </row>
    <row r="18" spans="1:12" x14ac:dyDescent="0.35">
      <c r="D18" s="13"/>
      <c r="I18" s="15"/>
      <c r="J18" s="16"/>
    </row>
    <row r="19" spans="1:12" x14ac:dyDescent="0.35">
      <c r="D19" s="10"/>
      <c r="F19" s="10"/>
      <c r="J19" s="10"/>
    </row>
    <row r="20" spans="1:12" x14ac:dyDescent="0.35">
      <c r="F20" s="10"/>
      <c r="J20" s="10"/>
    </row>
    <row r="21" spans="1:12" x14ac:dyDescent="0.35">
      <c r="J21" s="17"/>
    </row>
  </sheetData>
  <mergeCells count="2">
    <mergeCell ref="C3:K3"/>
    <mergeCell ref="C9:C1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click@mayombe.eu</dc:creator>
  <cp:lastModifiedBy>click@mayombe.eu</cp:lastModifiedBy>
  <dcterms:created xsi:type="dcterms:W3CDTF">2024-11-25T16:14:34Z</dcterms:created>
  <dcterms:modified xsi:type="dcterms:W3CDTF">2024-12-25T17:21:06Z</dcterms:modified>
</cp:coreProperties>
</file>